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swpasynod-my.sharepoint.com/personal/peter_asplin_swpasynod_org/Documents/Documents/Call Process/"/>
    </mc:Choice>
  </mc:AlternateContent>
  <xr:revisionPtr revIDLastSave="12" documentId="8_{1A169422-29EA-4886-AF90-008FF067B8AA}" xr6:coauthVersionLast="47" xr6:coauthVersionMax="47" xr10:uidLastSave="{7062C7C6-68EC-420E-BB63-5CDD8E04EF8F}"/>
  <bookViews>
    <workbookView xWindow="-108" yWindow="-108" windowWidth="23256" windowHeight="12576" xr2:uid="{00000000-000D-0000-FFFF-FFFF00000000}"/>
  </bookViews>
  <sheets>
    <sheet name="Minimum Compensation Examples" sheetId="1" r:id="rId1"/>
    <sheet name="Calculate Total Compens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2" l="1"/>
  <c r="F24" i="1" l="1"/>
  <c r="E24" i="1"/>
  <c r="C6" i="2" l="1"/>
  <c r="C8" i="2" s="1"/>
  <c r="C27" i="2"/>
  <c r="F29" i="1"/>
  <c r="E29" i="1"/>
  <c r="F8" i="1"/>
  <c r="F9" i="1" s="1"/>
  <c r="E8" i="1"/>
  <c r="E9" i="1" s="1"/>
  <c r="D29" i="1"/>
  <c r="C29" i="1"/>
  <c r="D8" i="1"/>
  <c r="D9" i="1" s="1"/>
  <c r="C8" i="1"/>
  <c r="C9" i="1" s="1"/>
  <c r="C10" i="1" s="1"/>
  <c r="C13" i="1" l="1"/>
  <c r="D10" i="1"/>
  <c r="C19" i="1"/>
  <c r="C18" i="1"/>
  <c r="C17" i="1"/>
  <c r="C16" i="1"/>
  <c r="C15" i="1"/>
  <c r="C9" i="2"/>
  <c r="C10" i="2" s="1"/>
  <c r="F10" i="1"/>
  <c r="E10" i="1"/>
  <c r="D13" i="1" l="1"/>
  <c r="F12" i="1"/>
  <c r="F13" i="1" s="1"/>
  <c r="E12" i="1"/>
  <c r="E13" i="1" s="1"/>
  <c r="D19" i="1"/>
  <c r="D15" i="1"/>
  <c r="D16" i="1"/>
  <c r="D17" i="1"/>
  <c r="D18" i="1"/>
  <c r="D12" i="2"/>
  <c r="D13" i="2" s="1"/>
  <c r="C15" i="2" s="1"/>
  <c r="C20" i="1"/>
  <c r="C22" i="1" s="1"/>
  <c r="F17" i="1" l="1"/>
  <c r="F19" i="1"/>
  <c r="F16" i="1"/>
  <c r="F18" i="1"/>
  <c r="F15" i="1"/>
  <c r="E18" i="1"/>
  <c r="E16" i="1"/>
  <c r="E19" i="1"/>
  <c r="E15" i="1"/>
  <c r="E17" i="1"/>
  <c r="D20" i="1"/>
  <c r="D22" i="1" s="1"/>
  <c r="C18" i="2"/>
  <c r="C16" i="2"/>
  <c r="C17" i="2"/>
  <c r="E20" i="1" l="1"/>
  <c r="E22" i="1" s="1"/>
  <c r="F20" i="1"/>
  <c r="F22" i="1" s="1"/>
  <c r="C20" i="2"/>
  <c r="C29" i="2" s="1"/>
</calcChain>
</file>

<file path=xl/sharedStrings.xml><?xml version="1.0" encoding="utf-8"?>
<sst xmlns="http://schemas.openxmlformats.org/spreadsheetml/2006/main" count="79" uniqueCount="67">
  <si>
    <t>Housing Allowance</t>
  </si>
  <si>
    <t>Percentages</t>
  </si>
  <si>
    <t>Disability</t>
  </si>
  <si>
    <t>Retiree Support</t>
  </si>
  <si>
    <t>Mileage Allowance</t>
  </si>
  <si>
    <t>Book Allowance</t>
  </si>
  <si>
    <t>Continuing Education Allowance</t>
  </si>
  <si>
    <t>Clergy Expenses Allowance</t>
  </si>
  <si>
    <t>Group Life</t>
  </si>
  <si>
    <t xml:space="preserve">  Subtotal Salary &amp; Housing</t>
  </si>
  <si>
    <t xml:space="preserve">  Subtotal Expenses</t>
  </si>
  <si>
    <t xml:space="preserve">  Subtotal Portico Benefits</t>
  </si>
  <si>
    <t>Total Compensation Package</t>
  </si>
  <si>
    <t>Social Security Allowance (Sal + Housing)</t>
  </si>
  <si>
    <t>Pension (12%) of Defined Compensation</t>
  </si>
  <si>
    <t>25 Years Experience ($400/yr)</t>
  </si>
  <si>
    <t>4 Years Experience ($400/yr)</t>
  </si>
  <si>
    <t>Base Salary</t>
  </si>
  <si>
    <t>Health Benefits (Family Gold 40-y-o)**</t>
  </si>
  <si>
    <t>*For congregations with a parsonage.  Portico Benefits are calculated on either the fair market value of rent or 30% of the sum</t>
  </si>
  <si>
    <t>**Health Benefit Percentages Vary Greatly depending upon the age of the pastor and whether or not</t>
  </si>
  <si>
    <t>spouse and family coverage is required.</t>
  </si>
  <si>
    <t>Parsonage*</t>
  </si>
  <si>
    <t xml:space="preserve">of Salary, Social Security Allowance, and furnishings allowance.  This example uses the 30% method, without a furnishings  </t>
  </si>
  <si>
    <t>allowance.</t>
  </si>
  <si>
    <t xml:space="preserve">  Portico Parsonage Adjustment to Defined Compensation (not paid compensation)</t>
  </si>
  <si>
    <t xml:space="preserve">  Subtotal Defined Compensation</t>
  </si>
  <si>
    <t xml:space="preserve">  Portico  Defined Compensation</t>
  </si>
  <si>
    <t>Years of Experience ($400/yr)</t>
  </si>
  <si>
    <t>date of birth, marital status, and whether or not children are covered.  Gold coverage is expected.</t>
  </si>
  <si>
    <t xml:space="preserve">allowance.  </t>
  </si>
  <si>
    <t>spouse and family coverage is required.  You may contact Portico to get a % for your potential pastor. You will need their</t>
  </si>
  <si>
    <t>Compensation Worksheet</t>
  </si>
  <si>
    <t>Fill in the Cells in Yellow</t>
  </si>
  <si>
    <t>Parsonage Adj (Not paid, 0 or 30% if parsonage)</t>
  </si>
  <si>
    <t xml:space="preserve">  Portico  Defined Compensation (Not Paid)</t>
  </si>
  <si>
    <t xml:space="preserve">For a member of a clergy </t>
  </si>
  <si>
    <t xml:space="preserve">couple where both are </t>
  </si>
  <si>
    <t xml:space="preserve">receiving benefits from </t>
  </si>
  <si>
    <t xml:space="preserve">Portico sponsoring </t>
  </si>
  <si>
    <t xml:space="preserve">employers, the cost for </t>
  </si>
  <si>
    <t>health insurance will be</t>
  </si>
  <si>
    <t>1/2 of the estimate.</t>
  </si>
  <si>
    <t>All other costs are at 100%</t>
  </si>
  <si>
    <t>Parsonage Utilities (Water, Sewer, Elec, Garb, etc.)</t>
  </si>
  <si>
    <t>Parsonage Utilities (elec, water, sewer, garbage, etc)</t>
  </si>
  <si>
    <t xml:space="preserve"> </t>
  </si>
  <si>
    <t>Housing Allowance ($17,034 or $0 if parsonage)</t>
  </si>
  <si>
    <t>.</t>
  </si>
  <si>
    <t>***Please have your treasurer or the individual who works with Portico on your behalf learn to use the Portico Benefits Calculator</t>
  </si>
  <si>
    <t>Mileage Reimbursement</t>
  </si>
  <si>
    <t>Book Reimbursement</t>
  </si>
  <si>
    <t>Continuing Education Reimbursement</t>
  </si>
  <si>
    <t>Clergy Expenses Reimbursement</t>
  </si>
  <si>
    <t>Full Compensation Guidelines approved by the Southwestern Pennsylvania Synod Assembly can be found at</t>
  </si>
  <si>
    <t>https://www.swpasynod.org/pastors</t>
  </si>
  <si>
    <t>and social security allowance provide accurate numbers for the benefits costs.</t>
  </si>
  <si>
    <t xml:space="preserve">available on their website.  The Benefits Calculator will, given the birth date of the pastor, salary, housing allowance (if applicable) </t>
  </si>
  <si>
    <t>4 years</t>
  </si>
  <si>
    <t>25 Years</t>
  </si>
  <si>
    <t>4 Years</t>
  </si>
  <si>
    <t>Total Compensation and Benefits for Pastor</t>
  </si>
  <si>
    <t>ELCA Retir. Plan (12% of Defined Compensation)</t>
  </si>
  <si>
    <t>Long Term Disability</t>
  </si>
  <si>
    <t>Group Life/Survivor</t>
  </si>
  <si>
    <t>Minimum Compensation and Benefits for Ministers of Word and Sacrament 2024</t>
  </si>
  <si>
    <t>2024 Premiums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</si>
</sst>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0.0%"/>
    <numFmt numFmtId="165" formatCode="0.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8" fontId="0" fillId="0" borderId="0" xfId="0" applyNumberFormat="1"/>
    <xf numFmtId="164" fontId="0" fillId="0" borderId="0" xfId="1" applyNumberFormat="1" applyFont="1"/>
    <xf numFmtId="165" fontId="0" fillId="0" borderId="0" xfId="1" applyNumberFormat="1" applyFont="1"/>
    <xf numFmtId="8" fontId="0" fillId="0" borderId="1" xfId="0" applyNumberFormat="1" applyBorder="1"/>
    <xf numFmtId="8" fontId="0" fillId="0" borderId="2" xfId="0" applyNumberFormat="1" applyBorder="1"/>
    <xf numFmtId="0" fontId="0" fillId="2" borderId="0" xfId="0" applyFill="1"/>
    <xf numFmtId="8" fontId="0" fillId="2" borderId="0" xfId="0" applyNumberFormat="1" applyFill="1"/>
    <xf numFmtId="164" fontId="0" fillId="2" borderId="0" xfId="1" applyNumberFormat="1" applyFont="1" applyFill="1"/>
    <xf numFmtId="9" fontId="0" fillId="2" borderId="0" xfId="1" applyFont="1" applyFill="1"/>
    <xf numFmtId="8" fontId="0" fillId="3" borderId="0" xfId="0" applyNumberFormat="1" applyFill="1"/>
    <xf numFmtId="9" fontId="0" fillId="0" borderId="0" xfId="0" applyNumberFormat="1"/>
    <xf numFmtId="0" fontId="0" fillId="0" borderId="3" xfId="0" applyBorder="1"/>
    <xf numFmtId="0" fontId="0" fillId="0" borderId="4" xfId="0" applyBorder="1"/>
    <xf numFmtId="8" fontId="0" fillId="0" borderId="3" xfId="0" applyNumberFormat="1" applyBorder="1"/>
    <xf numFmtId="8" fontId="0" fillId="0" borderId="4" xfId="0" applyNumberFormat="1" applyBorder="1"/>
    <xf numFmtId="8" fontId="0" fillId="0" borderId="5" xfId="0" applyNumberFormat="1" applyBorder="1"/>
    <xf numFmtId="8" fontId="0" fillId="0" borderId="6" xfId="0" applyNumberFormat="1" applyBorder="1"/>
    <xf numFmtId="8" fontId="0" fillId="0" borderId="7" xfId="0" applyNumberFormat="1" applyBorder="1"/>
    <xf numFmtId="8" fontId="0" fillId="0" borderId="8" xfId="0" applyNumberFormat="1" applyBorder="1"/>
    <xf numFmtId="0" fontId="0" fillId="3" borderId="0" xfId="0" applyFill="1"/>
    <xf numFmtId="164" fontId="0" fillId="3" borderId="0" xfId="1" applyNumberFormat="1" applyFont="1" applyFill="1"/>
    <xf numFmtId="8" fontId="0" fillId="3" borderId="3" xfId="0" applyNumberFormat="1" applyFill="1" applyBorder="1"/>
    <xf numFmtId="8" fontId="0" fillId="3" borderId="4" xfId="0" applyNumberFormat="1" applyFill="1" applyBorder="1"/>
    <xf numFmtId="165" fontId="0" fillId="0" borderId="0" xfId="1" applyNumberFormat="1" applyFont="1" applyAlignment="1">
      <alignment horizontal="right"/>
    </xf>
    <xf numFmtId="0" fontId="0" fillId="0" borderId="13" xfId="0" applyBorder="1"/>
    <xf numFmtId="8" fontId="0" fillId="0" borderId="15" xfId="0" applyNumberFormat="1" applyBorder="1"/>
    <xf numFmtId="8" fontId="0" fillId="0" borderId="14" xfId="0" applyNumberFormat="1" applyBorder="1"/>
    <xf numFmtId="0" fontId="0" fillId="0" borderId="12" xfId="0" applyBorder="1"/>
    <xf numFmtId="0" fontId="2" fillId="0" borderId="9" xfId="0" applyFont="1" applyBorder="1"/>
    <xf numFmtId="164" fontId="2" fillId="0" borderId="12" xfId="1" applyNumberFormat="1" applyFont="1" applyBorder="1"/>
    <xf numFmtId="8" fontId="2" fillId="0" borderId="9" xfId="0" applyNumberFormat="1" applyFont="1" applyBorder="1"/>
    <xf numFmtId="8" fontId="2" fillId="0" borderId="11" xfId="0" applyNumberFormat="1" applyFont="1" applyBorder="1"/>
    <xf numFmtId="8" fontId="2" fillId="0" borderId="5" xfId="0" applyNumberFormat="1" applyFont="1" applyBorder="1"/>
    <xf numFmtId="8" fontId="2" fillId="0" borderId="6" xfId="0" applyNumberFormat="1" applyFont="1" applyBorder="1"/>
    <xf numFmtId="0" fontId="2" fillId="0" borderId="0" xfId="0" applyFont="1"/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zoomScale="140" zoomScaleNormal="140" workbookViewId="0"/>
  </sheetViews>
  <sheetFormatPr defaultRowHeight="14.4" x14ac:dyDescent="0.3"/>
  <cols>
    <col min="1" max="1" width="43" customWidth="1"/>
    <col min="2" max="3" width="11.88671875" bestFit="1" customWidth="1"/>
    <col min="4" max="6" width="16.6640625" bestFit="1" customWidth="1"/>
  </cols>
  <sheetData>
    <row r="1" spans="1:6" ht="15" thickBot="1" x14ac:dyDescent="0.35">
      <c r="A1" s="35" t="s">
        <v>65</v>
      </c>
    </row>
    <row r="2" spans="1:6" ht="15" thickBot="1" x14ac:dyDescent="0.35">
      <c r="C2" s="39" t="s">
        <v>0</v>
      </c>
      <c r="D2" s="40"/>
      <c r="E2" s="39" t="s">
        <v>22</v>
      </c>
      <c r="F2" s="40"/>
    </row>
    <row r="3" spans="1:6" x14ac:dyDescent="0.3">
      <c r="B3" t="s">
        <v>1</v>
      </c>
      <c r="C3" s="36" t="s">
        <v>58</v>
      </c>
      <c r="D3" s="37" t="s">
        <v>59</v>
      </c>
      <c r="E3" s="38" t="s">
        <v>60</v>
      </c>
      <c r="F3" s="37" t="s">
        <v>59</v>
      </c>
    </row>
    <row r="4" spans="1:6" x14ac:dyDescent="0.3">
      <c r="A4" t="s">
        <v>17</v>
      </c>
      <c r="C4" s="14">
        <v>45321.39</v>
      </c>
      <c r="D4" s="15">
        <v>45321.39</v>
      </c>
      <c r="E4" s="14">
        <v>45321.39</v>
      </c>
      <c r="F4" s="15">
        <v>45321.39</v>
      </c>
    </row>
    <row r="5" spans="1:6" x14ac:dyDescent="0.3">
      <c r="A5" t="s">
        <v>16</v>
      </c>
      <c r="C5" s="14">
        <v>1600</v>
      </c>
      <c r="D5" s="15"/>
      <c r="E5" s="14">
        <v>1600</v>
      </c>
      <c r="F5" s="15"/>
    </row>
    <row r="6" spans="1:6" x14ac:dyDescent="0.3">
      <c r="A6" t="s">
        <v>15</v>
      </c>
      <c r="C6" s="14"/>
      <c r="D6" s="15">
        <v>10000</v>
      </c>
      <c r="E6" s="14"/>
      <c r="F6" s="15">
        <v>10000</v>
      </c>
    </row>
    <row r="7" spans="1:6" x14ac:dyDescent="0.3">
      <c r="A7" t="s">
        <v>0</v>
      </c>
      <c r="C7" s="14">
        <v>20098</v>
      </c>
      <c r="D7" s="15">
        <v>20098</v>
      </c>
      <c r="E7" s="14"/>
      <c r="F7" s="15"/>
    </row>
    <row r="8" spans="1:6" x14ac:dyDescent="0.3">
      <c r="A8" t="s">
        <v>9</v>
      </c>
      <c r="C8" s="16">
        <f t="shared" ref="C8:F8" si="0">SUM(C4:C7)</f>
        <v>67019.39</v>
      </c>
      <c r="D8" s="17">
        <f t="shared" si="0"/>
        <v>75419.39</v>
      </c>
      <c r="E8" s="16">
        <f t="shared" si="0"/>
        <v>46921.39</v>
      </c>
      <c r="F8" s="17">
        <f t="shared" si="0"/>
        <v>55321.39</v>
      </c>
    </row>
    <row r="9" spans="1:6" x14ac:dyDescent="0.3">
      <c r="A9" t="s">
        <v>13</v>
      </c>
      <c r="B9" s="3">
        <v>8.2839999999999997E-2</v>
      </c>
      <c r="C9" s="14">
        <f>B9*C8</f>
        <v>5551.8862675999999</v>
      </c>
      <c r="D9" s="15">
        <f>D8*B9</f>
        <v>6247.7422675999996</v>
      </c>
      <c r="E9" s="14">
        <f>$B9*E8</f>
        <v>3886.9679475999997</v>
      </c>
      <c r="F9" s="15">
        <f>$B9*F8</f>
        <v>4582.8239475999999</v>
      </c>
    </row>
    <row r="10" spans="1:6" x14ac:dyDescent="0.3">
      <c r="A10" s="35" t="s">
        <v>26</v>
      </c>
      <c r="B10" s="3"/>
      <c r="C10" s="33">
        <f t="shared" ref="C10:F10" si="1">SUM(C8:C9)</f>
        <v>72571.276267599998</v>
      </c>
      <c r="D10" s="34">
        <f t="shared" si="1"/>
        <v>81667.132267599998</v>
      </c>
      <c r="E10" s="33">
        <f t="shared" si="1"/>
        <v>50808.357947600001</v>
      </c>
      <c r="F10" s="34">
        <f t="shared" si="1"/>
        <v>59904.213947600001</v>
      </c>
    </row>
    <row r="11" spans="1:6" x14ac:dyDescent="0.3">
      <c r="B11" s="3"/>
      <c r="C11" s="14"/>
      <c r="D11" s="15"/>
      <c r="E11" s="14"/>
      <c r="F11" s="15"/>
    </row>
    <row r="12" spans="1:6" x14ac:dyDescent="0.3">
      <c r="A12" t="s">
        <v>25</v>
      </c>
      <c r="B12" s="3"/>
      <c r="C12" s="14"/>
      <c r="D12" s="15"/>
      <c r="E12" s="14">
        <f>E10*0.3</f>
        <v>15242.507384279999</v>
      </c>
      <c r="F12" s="15">
        <f>F10*0.3</f>
        <v>17971.26418428</v>
      </c>
    </row>
    <row r="13" spans="1:6" x14ac:dyDescent="0.3">
      <c r="A13" t="s">
        <v>27</v>
      </c>
      <c r="B13" s="3"/>
      <c r="C13" s="18">
        <f>C10</f>
        <v>72571.276267599998</v>
      </c>
      <c r="D13" s="19">
        <f>D10</f>
        <v>81667.132267599998</v>
      </c>
      <c r="E13" s="18">
        <f>SUM(E10:E12)</f>
        <v>66050.865331880006</v>
      </c>
      <c r="F13" s="19">
        <f>SUM(F10:F12)</f>
        <v>77875.478131879994</v>
      </c>
    </row>
    <row r="14" spans="1:6" x14ac:dyDescent="0.3">
      <c r="B14" s="24" t="s">
        <v>66</v>
      </c>
      <c r="C14" s="12"/>
      <c r="D14" s="13"/>
      <c r="E14" s="12"/>
      <c r="F14" s="13"/>
    </row>
    <row r="15" spans="1:6" x14ac:dyDescent="0.3">
      <c r="A15" s="20" t="s">
        <v>18</v>
      </c>
      <c r="B15" s="21">
        <v>0.48399999999999999</v>
      </c>
      <c r="C15" s="22">
        <f>C$13*$B15</f>
        <v>35124.497713518402</v>
      </c>
      <c r="D15" s="23">
        <f t="shared" ref="D15:F19" si="2">D$13*$B15</f>
        <v>39526.892017518396</v>
      </c>
      <c r="E15" s="22">
        <f t="shared" si="2"/>
        <v>31968.618820629923</v>
      </c>
      <c r="F15" s="23">
        <f t="shared" si="2"/>
        <v>37691.73141582992</v>
      </c>
    </row>
    <row r="16" spans="1:6" x14ac:dyDescent="0.3">
      <c r="A16" t="s">
        <v>62</v>
      </c>
      <c r="B16" s="2">
        <v>0.12</v>
      </c>
      <c r="C16" s="14">
        <f t="shared" ref="C16:C19" si="3">C$13*$B16</f>
        <v>8708.5531521119992</v>
      </c>
      <c r="D16" s="15">
        <f t="shared" si="2"/>
        <v>9800.0558721119996</v>
      </c>
      <c r="E16" s="14">
        <f t="shared" si="2"/>
        <v>7926.1038398256005</v>
      </c>
      <c r="F16" s="15">
        <f t="shared" si="2"/>
        <v>9345.0573758255996</v>
      </c>
    </row>
    <row r="17" spans="1:6" x14ac:dyDescent="0.3">
      <c r="A17" t="s">
        <v>63</v>
      </c>
      <c r="B17" s="2">
        <v>6.0000000000000001E-3</v>
      </c>
      <c r="C17" s="14">
        <f t="shared" si="3"/>
        <v>435.42765760560002</v>
      </c>
      <c r="D17" s="15">
        <f t="shared" si="2"/>
        <v>490.0027936056</v>
      </c>
      <c r="E17" s="14">
        <f t="shared" si="2"/>
        <v>396.30519199128003</v>
      </c>
      <c r="F17" s="15">
        <f t="shared" si="2"/>
        <v>467.25286879127998</v>
      </c>
    </row>
    <row r="18" spans="1:6" x14ac:dyDescent="0.3">
      <c r="A18" t="s">
        <v>64</v>
      </c>
      <c r="B18" s="2">
        <v>4.0000000000000001E-3</v>
      </c>
      <c r="C18" s="14">
        <f t="shared" si="3"/>
        <v>290.28510507039999</v>
      </c>
      <c r="D18" s="15">
        <f t="shared" si="2"/>
        <v>326.66852907039998</v>
      </c>
      <c r="E18" s="14">
        <f t="shared" si="2"/>
        <v>264.20346132752002</v>
      </c>
      <c r="F18" s="15">
        <f t="shared" si="2"/>
        <v>311.50191252752001</v>
      </c>
    </row>
    <row r="19" spans="1:6" x14ac:dyDescent="0.3">
      <c r="A19" t="s">
        <v>3</v>
      </c>
      <c r="B19" s="2"/>
      <c r="C19" s="14">
        <f t="shared" si="3"/>
        <v>0</v>
      </c>
      <c r="D19" s="15">
        <f t="shared" si="2"/>
        <v>0</v>
      </c>
      <c r="E19" s="14">
        <f t="shared" si="2"/>
        <v>0</v>
      </c>
      <c r="F19" s="15">
        <f t="shared" si="2"/>
        <v>0</v>
      </c>
    </row>
    <row r="20" spans="1:6" x14ac:dyDescent="0.3">
      <c r="A20" t="s">
        <v>11</v>
      </c>
      <c r="B20" s="2"/>
      <c r="C20" s="16">
        <f t="shared" ref="C20:F20" si="4">SUM(C15:C19)</f>
        <v>44558.763628306398</v>
      </c>
      <c r="D20" s="17">
        <f t="shared" si="4"/>
        <v>50143.619212306388</v>
      </c>
      <c r="E20" s="16">
        <f t="shared" si="4"/>
        <v>40555.231313774326</v>
      </c>
      <c r="F20" s="17">
        <f t="shared" si="4"/>
        <v>47815.543572974319</v>
      </c>
    </row>
    <row r="21" spans="1:6" ht="15" thickBot="1" x14ac:dyDescent="0.35">
      <c r="B21" s="2"/>
      <c r="C21" s="14"/>
      <c r="D21" s="15"/>
      <c r="E21" s="14"/>
      <c r="F21" s="15"/>
    </row>
    <row r="22" spans="1:6" ht="15" thickBot="1" x14ac:dyDescent="0.35">
      <c r="A22" s="29" t="s">
        <v>61</v>
      </c>
      <c r="B22" s="30"/>
      <c r="C22" s="31">
        <f>C10+C20</f>
        <v>117130.0398959064</v>
      </c>
      <c r="D22" s="31">
        <f>D10+D20</f>
        <v>131810.75147990638</v>
      </c>
      <c r="E22" s="31">
        <f>E10+E20</f>
        <v>91363.58926137432</v>
      </c>
      <c r="F22" s="32">
        <f>F10+F20</f>
        <v>107719.75752057432</v>
      </c>
    </row>
    <row r="23" spans="1:6" ht="15" thickBot="1" x14ac:dyDescent="0.35">
      <c r="C23" s="25"/>
      <c r="D23" s="28"/>
      <c r="E23" s="28"/>
      <c r="F23" s="25"/>
    </row>
    <row r="24" spans="1:6" x14ac:dyDescent="0.3">
      <c r="A24" t="s">
        <v>45</v>
      </c>
      <c r="C24" s="26"/>
      <c r="D24" s="27"/>
      <c r="E24" s="26">
        <f>500*12</f>
        <v>6000</v>
      </c>
      <c r="F24" s="27">
        <f>500*12</f>
        <v>6000</v>
      </c>
    </row>
    <row r="25" spans="1:6" x14ac:dyDescent="0.3">
      <c r="A25" t="s">
        <v>50</v>
      </c>
      <c r="C25" s="14">
        <v>4000</v>
      </c>
      <c r="D25" s="15">
        <v>4000</v>
      </c>
      <c r="E25" s="14">
        <v>4000</v>
      </c>
      <c r="F25" s="15">
        <v>4000</v>
      </c>
    </row>
    <row r="26" spans="1:6" x14ac:dyDescent="0.3">
      <c r="A26" t="s">
        <v>51</v>
      </c>
      <c r="C26" s="14">
        <v>200</v>
      </c>
      <c r="D26" s="15">
        <v>200</v>
      </c>
      <c r="E26" s="14">
        <v>200</v>
      </c>
      <c r="F26" s="15">
        <v>200</v>
      </c>
    </row>
    <row r="27" spans="1:6" x14ac:dyDescent="0.3">
      <c r="A27" t="s">
        <v>52</v>
      </c>
      <c r="C27" s="14">
        <v>1000</v>
      </c>
      <c r="D27" s="15">
        <v>1000</v>
      </c>
      <c r="E27" s="14">
        <v>1000</v>
      </c>
      <c r="F27" s="15">
        <v>1000</v>
      </c>
    </row>
    <row r="28" spans="1:6" x14ac:dyDescent="0.3">
      <c r="A28" t="s">
        <v>53</v>
      </c>
      <c r="C28" s="14">
        <v>400</v>
      </c>
      <c r="D28" s="15">
        <v>400</v>
      </c>
      <c r="E28" s="14">
        <v>400</v>
      </c>
      <c r="F28" s="15">
        <v>400</v>
      </c>
    </row>
    <row r="29" spans="1:6" x14ac:dyDescent="0.3">
      <c r="A29" t="s">
        <v>10</v>
      </c>
      <c r="C29" s="16">
        <f>SUM(C24:C28)</f>
        <v>5600</v>
      </c>
      <c r="D29" s="17">
        <f>SUM(D24:D28)</f>
        <v>5600</v>
      </c>
      <c r="E29" s="16">
        <f>SUM(E24:E28)</f>
        <v>11600</v>
      </c>
      <c r="F29" s="17">
        <f>SUM(F24:F28)</f>
        <v>11600</v>
      </c>
    </row>
    <row r="32" spans="1:6" x14ac:dyDescent="0.3">
      <c r="D32" s="1"/>
      <c r="F32" s="1"/>
    </row>
    <row r="33" spans="1:1" x14ac:dyDescent="0.3">
      <c r="A33" t="s">
        <v>19</v>
      </c>
    </row>
    <row r="34" spans="1:1" x14ac:dyDescent="0.3">
      <c r="A34" t="s">
        <v>23</v>
      </c>
    </row>
    <row r="35" spans="1:1" x14ac:dyDescent="0.3">
      <c r="A35" t="s">
        <v>24</v>
      </c>
    </row>
    <row r="37" spans="1:1" x14ac:dyDescent="0.3">
      <c r="A37" t="s">
        <v>20</v>
      </c>
    </row>
    <row r="38" spans="1:1" x14ac:dyDescent="0.3">
      <c r="A38" t="s">
        <v>21</v>
      </c>
    </row>
    <row r="40" spans="1:1" x14ac:dyDescent="0.3">
      <c r="A40" t="s">
        <v>49</v>
      </c>
    </row>
    <row r="41" spans="1:1" x14ac:dyDescent="0.3">
      <c r="A41" t="s">
        <v>57</v>
      </c>
    </row>
    <row r="42" spans="1:1" x14ac:dyDescent="0.3">
      <c r="A42" t="s">
        <v>56</v>
      </c>
    </row>
    <row r="44" spans="1:1" x14ac:dyDescent="0.3">
      <c r="A44" t="s">
        <v>54</v>
      </c>
    </row>
    <row r="45" spans="1:1" x14ac:dyDescent="0.3">
      <c r="A45" t="s">
        <v>55</v>
      </c>
    </row>
  </sheetData>
  <mergeCells count="2">
    <mergeCell ref="C2:D2"/>
    <mergeCell ref="E2:F2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7"/>
  <sheetViews>
    <sheetView workbookViewId="0"/>
  </sheetViews>
  <sheetFormatPr defaultRowHeight="14.4" x14ac:dyDescent="0.3"/>
  <cols>
    <col min="1" max="1" width="44.44140625" customWidth="1"/>
    <col min="2" max="2" width="15" customWidth="1"/>
    <col min="3" max="3" width="11.5546875" customWidth="1"/>
    <col min="4" max="4" width="14.33203125" customWidth="1"/>
    <col min="5" max="5" width="9.5546875" bestFit="1" customWidth="1"/>
  </cols>
  <sheetData>
    <row r="1" spans="1:10" x14ac:dyDescent="0.3">
      <c r="A1" t="s">
        <v>32</v>
      </c>
    </row>
    <row r="2" spans="1:10" x14ac:dyDescent="0.3">
      <c r="A2" t="s">
        <v>33</v>
      </c>
    </row>
    <row r="4" spans="1:10" x14ac:dyDescent="0.3">
      <c r="C4">
        <v>2022</v>
      </c>
    </row>
    <row r="5" spans="1:10" x14ac:dyDescent="0.3">
      <c r="A5" t="s">
        <v>17</v>
      </c>
      <c r="C5" s="1">
        <v>38830.980000000003</v>
      </c>
      <c r="D5" s="1"/>
    </row>
    <row r="6" spans="1:10" x14ac:dyDescent="0.3">
      <c r="A6" t="s">
        <v>28</v>
      </c>
      <c r="B6" s="6">
        <v>0</v>
      </c>
      <c r="C6" s="1">
        <f>B6*400</f>
        <v>0</v>
      </c>
      <c r="D6" s="1"/>
    </row>
    <row r="7" spans="1:10" x14ac:dyDescent="0.3">
      <c r="A7" t="s">
        <v>47</v>
      </c>
      <c r="B7" t="s">
        <v>46</v>
      </c>
      <c r="C7" s="7"/>
      <c r="D7" s="1"/>
    </row>
    <row r="8" spans="1:10" x14ac:dyDescent="0.3">
      <c r="A8" t="s">
        <v>9</v>
      </c>
      <c r="C8" s="4">
        <f>SUM(C5:C7)</f>
        <v>38830.980000000003</v>
      </c>
    </row>
    <row r="9" spans="1:10" x14ac:dyDescent="0.3">
      <c r="A9" t="s">
        <v>13</v>
      </c>
      <c r="B9" s="3">
        <v>8.2839999999999997E-2</v>
      </c>
      <c r="C9" s="1">
        <f>B9*C8</f>
        <v>3216.7583832</v>
      </c>
    </row>
    <row r="10" spans="1:10" x14ac:dyDescent="0.3">
      <c r="A10" t="s">
        <v>26</v>
      </c>
      <c r="B10" s="3"/>
      <c r="C10" s="4">
        <f>SUM(C8:C9)</f>
        <v>42047.738383200005</v>
      </c>
      <c r="E10" s="1"/>
    </row>
    <row r="11" spans="1:10" x14ac:dyDescent="0.3">
      <c r="B11" s="3"/>
      <c r="C11" s="1"/>
    </row>
    <row r="12" spans="1:10" x14ac:dyDescent="0.3">
      <c r="A12" t="s">
        <v>34</v>
      </c>
      <c r="B12" s="9">
        <v>0.3</v>
      </c>
      <c r="D12" s="10">
        <f>C10*B12</f>
        <v>12614.321514960002</v>
      </c>
    </row>
    <row r="13" spans="1:10" x14ac:dyDescent="0.3">
      <c r="A13" t="s">
        <v>35</v>
      </c>
      <c r="B13" s="3"/>
      <c r="D13" s="5">
        <f>C10+D12</f>
        <v>54662.059898160005</v>
      </c>
    </row>
    <row r="14" spans="1:10" x14ac:dyDescent="0.3">
      <c r="B14" s="3"/>
    </row>
    <row r="15" spans="1:10" x14ac:dyDescent="0.3">
      <c r="A15" t="s">
        <v>18</v>
      </c>
      <c r="B15" s="8">
        <v>0.46899999999999997</v>
      </c>
      <c r="C15" s="7">
        <f>D13*B15</f>
        <v>25636.506092237039</v>
      </c>
      <c r="E15">
        <v>2022</v>
      </c>
      <c r="J15" t="s">
        <v>48</v>
      </c>
    </row>
    <row r="16" spans="1:10" x14ac:dyDescent="0.3">
      <c r="A16" t="s">
        <v>14</v>
      </c>
      <c r="B16" s="2">
        <v>0.12</v>
      </c>
      <c r="C16" s="1">
        <f>D$13*$B16</f>
        <v>6559.4471877792002</v>
      </c>
      <c r="E16" t="s">
        <v>36</v>
      </c>
    </row>
    <row r="17" spans="1:5" x14ac:dyDescent="0.3">
      <c r="A17" t="s">
        <v>2</v>
      </c>
      <c r="B17" s="2">
        <v>1.2999999999999999E-2</v>
      </c>
      <c r="C17" s="1">
        <f>D$13*$B17</f>
        <v>710.60677867608001</v>
      </c>
      <c r="E17" t="s">
        <v>37</v>
      </c>
    </row>
    <row r="18" spans="1:5" x14ac:dyDescent="0.3">
      <c r="A18" t="s">
        <v>8</v>
      </c>
      <c r="B18" s="2">
        <v>8.9999999999999993E-3</v>
      </c>
      <c r="C18" s="1">
        <f>D$13*$B18</f>
        <v>491.95853908344003</v>
      </c>
      <c r="E18" t="s">
        <v>38</v>
      </c>
    </row>
    <row r="19" spans="1:5" x14ac:dyDescent="0.3">
      <c r="B19" s="2"/>
      <c r="C19" s="1"/>
      <c r="E19" t="s">
        <v>39</v>
      </c>
    </row>
    <row r="20" spans="1:5" x14ac:dyDescent="0.3">
      <c r="A20" t="s">
        <v>11</v>
      </c>
      <c r="B20" s="2"/>
      <c r="C20" s="4">
        <f>SUM(C15:C19)</f>
        <v>33398.518597775765</v>
      </c>
      <c r="E20" t="s">
        <v>40</v>
      </c>
    </row>
    <row r="21" spans="1:5" x14ac:dyDescent="0.3">
      <c r="E21" t="s">
        <v>41</v>
      </c>
    </row>
    <row r="22" spans="1:5" x14ac:dyDescent="0.3">
      <c r="A22" t="s">
        <v>44</v>
      </c>
      <c r="C22" s="7">
        <f>500*12</f>
        <v>6000</v>
      </c>
      <c r="E22" t="s">
        <v>42</v>
      </c>
    </row>
    <row r="23" spans="1:5" x14ac:dyDescent="0.3">
      <c r="A23" t="s">
        <v>4</v>
      </c>
      <c r="C23" s="1">
        <v>4000</v>
      </c>
    </row>
    <row r="24" spans="1:5" x14ac:dyDescent="0.3">
      <c r="A24" t="s">
        <v>5</v>
      </c>
      <c r="C24" s="1">
        <v>200</v>
      </c>
      <c r="E24" t="s">
        <v>43</v>
      </c>
    </row>
    <row r="25" spans="1:5" x14ac:dyDescent="0.3">
      <c r="A25" t="s">
        <v>6</v>
      </c>
      <c r="C25" s="1">
        <v>1000</v>
      </c>
      <c r="E25" s="11"/>
    </row>
    <row r="26" spans="1:5" x14ac:dyDescent="0.3">
      <c r="A26" t="s">
        <v>7</v>
      </c>
      <c r="C26" s="1">
        <v>400</v>
      </c>
    </row>
    <row r="27" spans="1:5" x14ac:dyDescent="0.3">
      <c r="A27" t="s">
        <v>10</v>
      </c>
      <c r="C27" s="4">
        <f>SUM(C22:C26)</f>
        <v>11600</v>
      </c>
    </row>
    <row r="28" spans="1:5" x14ac:dyDescent="0.3">
      <c r="D28" s="1"/>
    </row>
    <row r="29" spans="1:5" x14ac:dyDescent="0.3">
      <c r="A29" t="s">
        <v>12</v>
      </c>
      <c r="C29" s="1">
        <f>C10+C20+C27</f>
        <v>87046.25698097577</v>
      </c>
    </row>
    <row r="31" spans="1:5" x14ac:dyDescent="0.3">
      <c r="A31" t="s">
        <v>19</v>
      </c>
    </row>
    <row r="32" spans="1:5" x14ac:dyDescent="0.3">
      <c r="A32" t="s">
        <v>23</v>
      </c>
    </row>
    <row r="33" spans="1:1" x14ac:dyDescent="0.3">
      <c r="A33" t="s">
        <v>30</v>
      </c>
    </row>
    <row r="35" spans="1:1" x14ac:dyDescent="0.3">
      <c r="A35" t="s">
        <v>20</v>
      </c>
    </row>
    <row r="36" spans="1:1" x14ac:dyDescent="0.3">
      <c r="A36" t="s">
        <v>31</v>
      </c>
    </row>
    <row r="37" spans="1:1" x14ac:dyDescent="0.3">
      <c r="A37" t="s">
        <v>29</v>
      </c>
    </row>
  </sheetData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Minimum Compensation Examples</vt:lpstr>
      <vt:lpstr>Calculate Total Compensation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Asplin</dc:creator>
  <cp:lastModifiedBy>Peter Asplin</cp:lastModifiedBy>
  <cp:lastPrinted>2022-07-18T20:46:48Z</cp:lastPrinted>
  <dcterms:created xsi:type="dcterms:W3CDTF">2018-04-18T17:52:41Z</dcterms:created>
  <dcterms:modified xsi:type="dcterms:W3CDTF">2023-09-21T19:23:19Z</dcterms:modified>
</cp:coreProperties>
</file>